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3740" firstSheet="3" activeTab="4"/>
  </bookViews>
  <sheets>
    <sheet name="Overview" sheetId="1" r:id="rId1"/>
    <sheet name="Detailed" sheetId="2" r:id="rId2"/>
    <sheet name="E.Tracking - School Support" sheetId="3" r:id="rId3"/>
    <sheet name="E.Tracking - Classroom Support " sheetId="4" r:id="rId4"/>
    <sheet name="E.Tracking- School Enhancement" sheetId="5" r:id="rId5"/>
    <sheet name="E.Tracking - Community Building" sheetId="6" r:id="rId6"/>
    <sheet name="E.Tracking-SC Administration" sheetId="7" r:id="rId7"/>
  </sheets>
  <definedNames>
    <definedName name="_xlnm.Print_Area" localSheetId="1">Detailed!$A$1:$C$41</definedName>
    <definedName name="_xlnm.Print_Area" localSheetId="0">Overview!$A$1:$A$16</definedName>
  </definedNames>
  <calcPr calcId="145621"/>
</workbook>
</file>

<file path=xl/calcChain.xml><?xml version="1.0" encoding="utf-8"?>
<calcChain xmlns="http://schemas.openxmlformats.org/spreadsheetml/2006/main">
  <c r="D10" i="3" l="1"/>
  <c r="D4" i="4"/>
  <c r="D9" i="4"/>
  <c r="D13" i="4"/>
  <c r="D18" i="4"/>
  <c r="D30" i="3"/>
  <c r="C5" i="1" s="1"/>
  <c r="D23" i="4"/>
  <c r="E34" i="4"/>
  <c r="D11" i="4"/>
  <c r="D28" i="4"/>
  <c r="D27" i="4"/>
  <c r="D26" i="4"/>
  <c r="D25" i="4"/>
  <c r="D22" i="4"/>
  <c r="D21" i="4"/>
  <c r="D13" i="7"/>
  <c r="C13" i="1" s="1"/>
  <c r="D18" i="6"/>
  <c r="C11" i="1" s="1"/>
  <c r="B18" i="6"/>
  <c r="D18" i="5"/>
  <c r="C9" i="1"/>
  <c r="B9" i="1"/>
  <c r="D9" i="1" s="1"/>
  <c r="B18" i="5"/>
  <c r="B30" i="3"/>
  <c r="B38" i="2"/>
  <c r="B34" i="2" s="1"/>
  <c r="B32" i="2"/>
  <c r="B11" i="1" s="1"/>
  <c r="D11" i="1" s="1"/>
  <c r="B27" i="2"/>
  <c r="B25" i="2"/>
  <c r="B20" i="2" s="1"/>
  <c r="B18" i="2"/>
  <c r="B7" i="1" s="1"/>
  <c r="B14" i="2"/>
  <c r="B12" i="2"/>
  <c r="B5" i="1" s="1"/>
  <c r="B41" i="2"/>
  <c r="D5" i="1" l="1"/>
  <c r="D34" i="4"/>
  <c r="B34" i="4" s="1"/>
  <c r="C7" i="1" s="1"/>
  <c r="D7" i="1" s="1"/>
  <c r="B13" i="1"/>
  <c r="B5" i="2"/>
  <c r="C15" i="1" l="1"/>
  <c r="D13" i="1"/>
  <c r="D15" i="1" s="1"/>
  <c r="B15" i="1"/>
  <c r="B3" i="7"/>
  <c r="B13" i="7" s="1"/>
</calcChain>
</file>

<file path=xl/sharedStrings.xml><?xml version="1.0" encoding="utf-8"?>
<sst xmlns="http://schemas.openxmlformats.org/spreadsheetml/2006/main" count="153" uniqueCount="94">
  <si>
    <t xml:space="preserve"> </t>
  </si>
  <si>
    <t>New Horizons School Fund Allocation</t>
  </si>
  <si>
    <t>School Support</t>
  </si>
  <si>
    <t>Classroom Support</t>
  </si>
  <si>
    <t>Community Building / Parent Support</t>
  </si>
  <si>
    <t>School Council Administration</t>
  </si>
  <si>
    <t xml:space="preserve"> GRAND TOTAL:</t>
  </si>
  <si>
    <t>Events</t>
  </si>
  <si>
    <t>Staff Support</t>
  </si>
  <si>
    <t>Teacher Meals; Interviews; Staff Appreciation Week; Bereavement; Staff Awards</t>
  </si>
  <si>
    <t>Academic Support</t>
  </si>
  <si>
    <t>Total</t>
  </si>
  <si>
    <t xml:space="preserve">Recess Equipement </t>
  </si>
  <si>
    <t>Classroom Incentives</t>
  </si>
  <si>
    <t>School Enhancement</t>
  </si>
  <si>
    <t>Sports Equipment</t>
  </si>
  <si>
    <t>Technology</t>
  </si>
  <si>
    <t>Major Projects</t>
  </si>
  <si>
    <t xml:space="preserve">Guest Speakers </t>
  </si>
  <si>
    <t>Babysitting</t>
  </si>
  <si>
    <t>2016-2017 Allocation of Funds</t>
  </si>
  <si>
    <t>2016/2017 Allocation of Funds</t>
  </si>
  <si>
    <t xml:space="preserve">Clubs </t>
  </si>
  <si>
    <t>Public Relations/Hospitality</t>
  </si>
  <si>
    <t>General Admin Expenses</t>
  </si>
  <si>
    <t>Potential Projects, Items &amp; Ideas Identified                                                                                                                                                         (Specific Highlighted Items are Under Consideration for the Education Plan)</t>
  </si>
  <si>
    <t>Sports &amp; Well Being</t>
  </si>
  <si>
    <t xml:space="preserve">2015-16 Guest Speaker: Dianne Gosson - Restitution </t>
  </si>
  <si>
    <t>Ex. School Based Celebrations; Festival of Trees, Science Fair (after hours); Wellness Fair (open to public)</t>
  </si>
  <si>
    <t>Ex. Christmas Play &amp;/or Concert; Grade 9 Grad; Talent Show; Art Walk; Winter Carnival/Cabane a Sucre (Sugar Shack); Kinder Grad; Science Fair</t>
  </si>
  <si>
    <t>Ex. Movie Night; BBQ; Dance; Family Game Night; Potluck; Paint Night, Peanut Scramble; Giving Back Campaign</t>
  </si>
  <si>
    <r>
      <t xml:space="preserve">Student Based Funding at Teacher Discretion (Ex. reward items, special speaker, special field trip, fun activities)                                     ($100 per class allocated - 15 classes which includes French)  </t>
    </r>
    <r>
      <rPr>
        <i/>
        <sz val="10"/>
        <color indexed="30"/>
        <rFont val="Bookman Old Style"/>
        <family val="1"/>
      </rPr>
      <t>(2015-16 - $5 per student per class motioned)</t>
    </r>
  </si>
  <si>
    <t>Ex. Physical Education Enhancement due to Gym Renos; Jr High Drama; Academic Awards Event; Mathletics; "Reach for the Top"; Star Gazer; Art in Residence (Writing or Art); In-School Concert/Production; STEM; IB Programming Support</t>
  </si>
  <si>
    <r>
      <rPr>
        <i/>
        <sz val="10"/>
        <rFont val="Bookman Old Style"/>
        <family val="1"/>
      </rPr>
      <t>General Fund for the Entire School</t>
    </r>
    <r>
      <rPr>
        <i/>
        <sz val="10"/>
        <color indexed="30"/>
        <rFont val="Bookman Old Style"/>
        <family val="1"/>
      </rPr>
      <t xml:space="preserve"> (2015-16 motioned item)</t>
    </r>
  </si>
  <si>
    <t>Score Clock; Stage Lights (*Not a high priority; can be deferred for another year.)</t>
  </si>
  <si>
    <t>Team/Community Building</t>
  </si>
  <si>
    <t xml:space="preserve">Facility Rental for Sport Teams during Gym Renos; Intermurals; Sports Day; School Teams; Mission Impossible; Track 'n Field Competition Day /Healthy School Initiatives - Mindfulness, Health Fair, Yoga Instructor, Back up Lunches (2015/16 - $300 motioned) </t>
  </si>
  <si>
    <t>**</t>
  </si>
  <si>
    <t>**Chromebooks (FANHS Motioned that this budget item can ONLY be purchased with Casino Funds)</t>
  </si>
  <si>
    <r>
      <t xml:space="preserve">Ex. LEGO Mindstorms purchase; Arts &amp; Crafts; Science; Track &amp; Field; Computer, Chess </t>
    </r>
    <r>
      <rPr>
        <i/>
        <sz val="10"/>
        <color indexed="30"/>
        <rFont val="Bookman Old Style"/>
        <family val="1"/>
      </rPr>
      <t>(2015-16 - $100 per Club motioned )</t>
    </r>
  </si>
  <si>
    <t>Committed Funds</t>
  </si>
  <si>
    <t>Remaining Funds</t>
  </si>
  <si>
    <t>Item Description</t>
  </si>
  <si>
    <t>Paid</t>
  </si>
  <si>
    <t>Y/N</t>
  </si>
  <si>
    <t>Amount</t>
  </si>
  <si>
    <t>Expenditure</t>
  </si>
  <si>
    <t>Sub TOTAL:</t>
  </si>
  <si>
    <t>Classroom Enhancement</t>
  </si>
  <si>
    <t>Community Building</t>
  </si>
  <si>
    <t>Recess Equipment</t>
  </si>
  <si>
    <t>Guest Speakers</t>
  </si>
  <si>
    <t>N</t>
  </si>
  <si>
    <t>Invoiced</t>
  </si>
  <si>
    <t>Spare Lunches</t>
  </si>
  <si>
    <t>Y</t>
  </si>
  <si>
    <t>Friendship Bench (motioned Sept 13)</t>
  </si>
  <si>
    <t>Teacher Meals - P/T Interviews November</t>
  </si>
  <si>
    <t>Investigations Snacks</t>
  </si>
  <si>
    <t xml:space="preserve">Spare Lunches (motioned Jan 19) </t>
  </si>
  <si>
    <t xml:space="preserve">Sphere-O Robots (motioned Jan 19) </t>
  </si>
  <si>
    <t xml:space="preserve">Circuit Scribe Classroom Set (motioned Jan 19) </t>
  </si>
  <si>
    <t xml:space="preserve">Recess Equipment (motioned Jan 19) </t>
  </si>
  <si>
    <t xml:space="preserve">Incentives - $5 per student, plus $125 for French (motioned Jan 19) </t>
  </si>
  <si>
    <t xml:space="preserve">Diane Gossan Speaking Fee (motioned Jan 19) </t>
  </si>
  <si>
    <t xml:space="preserve">Crash Mat Logo Printing (motioned Jan 19) </t>
  </si>
  <si>
    <t>1J - 22</t>
  </si>
  <si>
    <t>2W - 21</t>
  </si>
  <si>
    <t>2F - 22</t>
  </si>
  <si>
    <t>3P - 21</t>
  </si>
  <si>
    <t>4V - 22</t>
  </si>
  <si>
    <t>K - 33</t>
  </si>
  <si>
    <t>3, 4 - 17</t>
  </si>
  <si>
    <t xml:space="preserve">French </t>
  </si>
  <si>
    <t>1M - 22 Allocated</t>
  </si>
  <si>
    <t>1M  - $21.17 Paid Mar 2</t>
  </si>
  <si>
    <t>Allocated</t>
  </si>
  <si>
    <t>1J - $37.96 approved Mar 13</t>
  </si>
  <si>
    <t>5W - 24</t>
  </si>
  <si>
    <t>5W - $55.83 approved mar 13</t>
  </si>
  <si>
    <t>6D - 24</t>
  </si>
  <si>
    <t>7W - 17</t>
  </si>
  <si>
    <t>8H - 16</t>
  </si>
  <si>
    <t>9C - 12</t>
  </si>
  <si>
    <t>Teacher Meals - P/T Interviews March (approved Mar 22)</t>
  </si>
  <si>
    <t>3P-approved May 9</t>
  </si>
  <si>
    <t>3p - approved June 1</t>
  </si>
  <si>
    <t>1J - Approved June 1</t>
  </si>
  <si>
    <t>K - Approved June 1</t>
  </si>
  <si>
    <t>Approved June 1</t>
  </si>
  <si>
    <t>Spare Lunches - approved April 24</t>
  </si>
  <si>
    <t xml:space="preserve">Artist in Residence (motioned May 2017) </t>
  </si>
  <si>
    <t>Chromebooks</t>
  </si>
  <si>
    <t>October Babysitting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</si>
</sst>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 &quot;&quot;$&quot;* #,##0&quot; &quot;;&quot;-&quot;&quot;$&quot;* #,##0&quot; &quot;;&quot; &quot;&quot;$&quot;* &quot;-&quot;??&quot; &quot;"/>
    <numFmt numFmtId="165" formatCode="&quot;$&quot;#,##0"/>
    <numFmt numFmtId="166" formatCode="&quot; &quot;&quot;$&quot;* #,##0.00&quot; &quot;;&quot;-&quot;&quot;$&quot;* #,##0.00&quot; &quot;;&quot; &quot;&quot;$&quot;* &quot;-&quot;??&quot; &quot;"/>
  </numFmts>
  <fonts count="19" x14ac:knownFonts="1">
    <font>
      <sz val="12"/>
      <color indexed="8"/>
      <name val="Verdana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1"/>
      <color indexed="10"/>
      <name val="Bookman Old Style"/>
      <family val="1"/>
    </font>
    <font>
      <i/>
      <sz val="10"/>
      <color indexed="8"/>
      <name val="Bookman Old Style"/>
      <family val="1"/>
    </font>
    <font>
      <i/>
      <sz val="10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i/>
      <sz val="10"/>
      <color indexed="30"/>
      <name val="Bookman Old Style"/>
      <family val="1"/>
    </font>
    <font>
      <b/>
      <i/>
      <sz val="10"/>
      <color indexed="10"/>
      <name val="Bookman Old Style"/>
      <family val="1"/>
    </font>
    <font>
      <b/>
      <i/>
      <sz val="11"/>
      <color indexed="10"/>
      <name val="Bookman Old Style"/>
      <family val="1"/>
    </font>
    <font>
      <sz val="10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" fontId="4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/>
    <xf numFmtId="0" fontId="4" fillId="6" borderId="0" xfId="0" applyNumberFormat="1" applyFont="1" applyFill="1" applyBorder="1" applyAlignment="1">
      <alignment horizontal="right"/>
    </xf>
    <xf numFmtId="1" fontId="2" fillId="0" borderId="3" xfId="0" applyNumberFormat="1" applyFont="1" applyBorder="1" applyAlignment="1">
      <alignment wrapText="1"/>
    </xf>
    <xf numFmtId="1" fontId="2" fillId="6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/>
    <xf numFmtId="1" fontId="1" fillId="6" borderId="0" xfId="0" applyNumberFormat="1" applyFont="1" applyFill="1" applyBorder="1" applyAlignment="1"/>
    <xf numFmtId="1" fontId="2" fillId="0" borderId="3" xfId="0" applyNumberFormat="1" applyFont="1" applyBorder="1" applyAlignment="1"/>
    <xf numFmtId="1" fontId="4" fillId="6" borderId="0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/>
    <xf numFmtId="1" fontId="7" fillId="0" borderId="1" xfId="0" applyNumberFormat="1" applyFont="1" applyBorder="1" applyAlignment="1"/>
    <xf numFmtId="1" fontId="2" fillId="0" borderId="6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1" fontId="2" fillId="0" borderId="7" xfId="0" applyNumberFormat="1" applyFont="1" applyBorder="1" applyAlignment="1"/>
    <xf numFmtId="0" fontId="4" fillId="5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/>
    <xf numFmtId="1" fontId="4" fillId="4" borderId="0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wrapText="1"/>
    </xf>
    <xf numFmtId="0" fontId="2" fillId="4" borderId="0" xfId="0" applyNumberFormat="1" applyFont="1" applyFill="1" applyBorder="1" applyAlignment="1"/>
    <xf numFmtId="1" fontId="4" fillId="0" borderId="8" xfId="0" applyNumberFormat="1" applyFont="1" applyBorder="1" applyAlignment="1">
      <alignment horizontal="right"/>
    </xf>
    <xf numFmtId="1" fontId="2" fillId="0" borderId="8" xfId="0" applyNumberFormat="1" applyFont="1" applyBorder="1" applyAlignment="1"/>
    <xf numFmtId="1" fontId="7" fillId="0" borderId="1" xfId="0" applyNumberFormat="1" applyFont="1" applyBorder="1" applyAlignment="1">
      <alignment wrapText="1"/>
    </xf>
    <xf numFmtId="164" fontId="2" fillId="4" borderId="0" xfId="0" applyNumberFormat="1" applyFont="1" applyFill="1" applyBorder="1" applyAlignment="1"/>
    <xf numFmtId="1" fontId="2" fillId="0" borderId="0" xfId="0" applyNumberFormat="1" applyFont="1" applyBorder="1" applyAlignment="1"/>
    <xf numFmtId="0" fontId="2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/>
    <xf numFmtId="0" fontId="2" fillId="3" borderId="9" xfId="0" applyNumberFormat="1" applyFont="1" applyFill="1" applyBorder="1" applyAlignment="1">
      <alignment horizontal="right" vertical="center"/>
    </xf>
    <xf numFmtId="1" fontId="2" fillId="3" borderId="9" xfId="0" applyNumberFormat="1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/>
    <xf numFmtId="0" fontId="2" fillId="4" borderId="11" xfId="0" applyNumberFormat="1" applyFont="1" applyFill="1" applyBorder="1" applyAlignment="1"/>
    <xf numFmtId="1" fontId="10" fillId="0" borderId="3" xfId="0" applyNumberFormat="1" applyFont="1" applyBorder="1" applyAlignment="1"/>
    <xf numFmtId="0" fontId="11" fillId="2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wrapText="1"/>
    </xf>
    <xf numFmtId="1" fontId="9" fillId="0" borderId="14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vertical="center" wrapText="1"/>
    </xf>
    <xf numFmtId="0" fontId="12" fillId="0" borderId="14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horizontal="left" vertical="center" wrapText="1"/>
    </xf>
    <xf numFmtId="0" fontId="2" fillId="3" borderId="15" xfId="0" applyNumberFormat="1" applyFont="1" applyFill="1" applyBorder="1" applyAlignment="1">
      <alignment horizontal="right" vertical="center"/>
    </xf>
    <xf numFmtId="0" fontId="2" fillId="3" borderId="15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wrapText="1"/>
    </xf>
    <xf numFmtId="1" fontId="2" fillId="0" borderId="16" xfId="0" applyNumberFormat="1" applyFont="1" applyBorder="1" applyAlignment="1"/>
    <xf numFmtId="1" fontId="2" fillId="0" borderId="18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0" fontId="4" fillId="7" borderId="0" xfId="0" applyNumberFormat="1" applyFont="1" applyFill="1" applyBorder="1" applyAlignment="1">
      <alignment horizontal="right"/>
    </xf>
    <xf numFmtId="166" fontId="13" fillId="7" borderId="0" xfId="0" applyNumberFormat="1" applyFont="1" applyFill="1" applyBorder="1" applyAlignment="1"/>
    <xf numFmtId="166" fontId="4" fillId="6" borderId="15" xfId="0" applyNumberFormat="1" applyFont="1" applyFill="1" applyBorder="1" applyAlignment="1"/>
    <xf numFmtId="0" fontId="4" fillId="6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/>
    <xf numFmtId="1" fontId="2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wrapText="1"/>
    </xf>
    <xf numFmtId="0" fontId="13" fillId="6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/>
    <xf numFmtId="165" fontId="4" fillId="5" borderId="10" xfId="0" applyNumberFormat="1" applyFont="1" applyFill="1" applyBorder="1" applyAlignment="1">
      <alignment horizontal="right"/>
    </xf>
    <xf numFmtId="164" fontId="4" fillId="5" borderId="11" xfId="0" applyNumberFormat="1" applyFont="1" applyFill="1" applyBorder="1" applyAlignment="1">
      <alignment horizontal="left"/>
    </xf>
    <xf numFmtId="0" fontId="14" fillId="3" borderId="15" xfId="0" applyNumberFormat="1" applyFont="1" applyFill="1" applyBorder="1" applyAlignment="1">
      <alignment horizontal="right"/>
    </xf>
    <xf numFmtId="0" fontId="14" fillId="3" borderId="15" xfId="0" applyNumberFormat="1" applyFont="1" applyFill="1" applyBorder="1" applyAlignment="1">
      <alignment horizontal="right" vertical="center"/>
    </xf>
    <xf numFmtId="0" fontId="15" fillId="0" borderId="14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8" fillId="2" borderId="12" xfId="0" applyNumberFormat="1" applyFont="1" applyFill="1" applyBorder="1" applyAlignment="1">
      <alignment horizontal="left" vertical="center" wrapText="1"/>
    </xf>
    <xf numFmtId="0" fontId="2" fillId="3" borderId="22" xfId="0" applyNumberFormat="1" applyFont="1" applyFill="1" applyBorder="1" applyAlignment="1"/>
    <xf numFmtId="0" fontId="16" fillId="0" borderId="14" xfId="0" applyNumberFormat="1" applyFont="1" applyBorder="1" applyAlignment="1">
      <alignment vertical="center" wrapText="1"/>
    </xf>
    <xf numFmtId="0" fontId="17" fillId="0" borderId="1" xfId="0" applyNumberFormat="1" applyFont="1" applyBorder="1" applyAlignment="1"/>
    <xf numFmtId="164" fontId="4" fillId="4" borderId="2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/>
    <xf numFmtId="164" fontId="4" fillId="4" borderId="23" xfId="0" applyNumberFormat="1" applyFont="1" applyFill="1" applyBorder="1" applyAlignment="1">
      <alignment horizontal="left"/>
    </xf>
    <xf numFmtId="164" fontId="4" fillId="4" borderId="24" xfId="0" applyNumberFormat="1" applyFont="1" applyFill="1" applyBorder="1" applyAlignment="1">
      <alignment horizontal="left"/>
    </xf>
    <xf numFmtId="0" fontId="13" fillId="6" borderId="25" xfId="0" applyNumberFormat="1" applyFont="1" applyFill="1" applyBorder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26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8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left"/>
    </xf>
    <xf numFmtId="0" fontId="2" fillId="6" borderId="2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/>
    <xf numFmtId="44" fontId="2" fillId="4" borderId="4" xfId="0" applyNumberFormat="1" applyFont="1" applyFill="1" applyBorder="1" applyAlignment="1">
      <alignment horizontal="center"/>
    </xf>
    <xf numFmtId="44" fontId="2" fillId="4" borderId="4" xfId="0" applyNumberFormat="1" applyFont="1" applyFill="1" applyBorder="1" applyAlignment="1">
      <alignment horizontal="left"/>
    </xf>
    <xf numFmtId="44" fontId="4" fillId="4" borderId="23" xfId="0" applyNumberFormat="1" applyFont="1" applyFill="1" applyBorder="1" applyAlignment="1">
      <alignment horizontal="center"/>
    </xf>
    <xf numFmtId="44" fontId="2" fillId="4" borderId="23" xfId="0" applyNumberFormat="1" applyFont="1" applyFill="1" applyBorder="1" applyAlignment="1">
      <alignment horizontal="right"/>
    </xf>
    <xf numFmtId="44" fontId="2" fillId="4" borderId="23" xfId="0" applyNumberFormat="1" applyFont="1" applyFill="1" applyBorder="1" applyAlignment="1"/>
    <xf numFmtId="44" fontId="2" fillId="0" borderId="4" xfId="0" applyNumberFormat="1" applyFont="1" applyBorder="1" applyAlignment="1"/>
    <xf numFmtId="44" fontId="4" fillId="6" borderId="15" xfId="0" applyNumberFormat="1" applyFont="1" applyFill="1" applyBorder="1" applyAlignment="1"/>
    <xf numFmtId="42" fontId="2" fillId="4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left" wrapText="1"/>
    </xf>
    <xf numFmtId="164" fontId="2" fillId="4" borderId="4" xfId="0" applyNumberFormat="1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vertical="center" wrapText="1"/>
    </xf>
    <xf numFmtId="16" fontId="18" fillId="0" borderId="0" xfId="0" applyNumberFormat="1" applyFont="1" applyAlignment="1">
      <alignment vertical="center" wrapText="1"/>
    </xf>
    <xf numFmtId="0" fontId="2" fillId="4" borderId="4" xfId="0" applyNumberFormat="1" applyFont="1" applyFill="1" applyBorder="1" applyAlignment="1">
      <alignment horizontal="left" wrapText="1"/>
    </xf>
    <xf numFmtId="0" fontId="4" fillId="4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left"/>
    </xf>
    <xf numFmtId="20" fontId="2" fillId="4" borderId="4" xfId="0" applyNumberFormat="1" applyFont="1" applyFill="1" applyBorder="1" applyAlignment="1">
      <alignment horizontal="left" wrapText="1"/>
    </xf>
    <xf numFmtId="20" fontId="2" fillId="4" borderId="4" xfId="0" applyNumberFormat="1" applyFont="1" applyFill="1" applyBorder="1" applyAlignment="1">
      <alignment horizontal="left"/>
    </xf>
    <xf numFmtId="44" fontId="4" fillId="4" borderId="4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vertical="top" wrapText="1"/>
    </xf>
    <xf numFmtId="44" fontId="2" fillId="6" borderId="15" xfId="0" applyNumberFormat="1" applyFont="1" applyFill="1" applyBorder="1" applyAlignment="1"/>
    <xf numFmtId="166" fontId="2" fillId="6" borderId="15" xfId="0" applyNumberFormat="1" applyFont="1" applyFill="1" applyBorder="1" applyAlignment="1"/>
    <xf numFmtId="0" fontId="3" fillId="0" borderId="0" xfId="0" applyNumberFormat="1" applyFont="1" applyBorder="1" applyAlignment="1">
      <alignment horizontal="left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4" fillId="6" borderId="25" xfId="0" applyNumberFormat="1" applyFont="1" applyFill="1" applyBorder="1" applyAlignment="1">
      <alignment horizontal="center" vertical="center" wrapText="1"/>
    </xf>
    <xf numFmtId="0" fontId="4" fillId="6" borderId="27" xfId="0" applyNumberFormat="1" applyFont="1" applyFill="1" applyBorder="1" applyAlignment="1">
      <alignment horizontal="center" vertical="center" wrapText="1"/>
    </xf>
    <xf numFmtId="0" fontId="4" fillId="6" borderId="28" xfId="0" applyNumberFormat="1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CCC0D9"/>
      <rgbColor rgb="00E5DFEC"/>
      <rgbColor rgb="00B2A1C7"/>
      <rgbColor rgb="00EEECE1"/>
      <rgbColor rgb="00D2DAE4"/>
      <rgbColor rgb="00388194"/>
      <rgbColor rgb="007891B0"/>
      <rgbColor rgb="00FBD4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3"/>
  <sheetViews>
    <sheetView showGridLines="0" workbookViewId="0">
      <selection activeCell="D15" sqref="A2:D15"/>
    </sheetView>
  </sheetViews>
  <sheetFormatPr defaultColWidth="6.59765625" defaultRowHeight="15" customHeight="1" x14ac:dyDescent="0.25"/>
  <cols>
    <col min="1" max="1" width="33.59765625" style="1" customWidth="1"/>
    <col min="2" max="2" width="13.59765625" style="1" customWidth="1"/>
    <col min="3" max="3" width="12.3984375" style="1" customWidth="1"/>
    <col min="4" max="4" width="11.69921875" style="1" customWidth="1"/>
    <col min="5" max="253" width="6.59765625" style="1" customWidth="1"/>
  </cols>
  <sheetData>
    <row r="1" spans="1:5" ht="18" customHeight="1" x14ac:dyDescent="0.25">
      <c r="A1" s="2" t="s">
        <v>0</v>
      </c>
      <c r="B1" s="3"/>
      <c r="C1" s="3"/>
      <c r="D1" s="3"/>
      <c r="E1" s="3"/>
    </row>
    <row r="2" spans="1:5" ht="18" customHeight="1" x14ac:dyDescent="0.25">
      <c r="A2" s="75" t="s">
        <v>1</v>
      </c>
      <c r="B2" s="3"/>
      <c r="C2" s="3"/>
      <c r="D2" s="3"/>
      <c r="E2" s="3"/>
    </row>
    <row r="3" spans="1:5" ht="18" customHeight="1" x14ac:dyDescent="0.25">
      <c r="A3" s="4"/>
      <c r="B3" s="3"/>
      <c r="C3" s="3"/>
      <c r="D3" s="3"/>
      <c r="E3" s="3"/>
    </row>
    <row r="4" spans="1:5" ht="60" customHeight="1" x14ac:dyDescent="0.25">
      <c r="A4" s="5"/>
      <c r="B4" s="86" t="s">
        <v>21</v>
      </c>
      <c r="C4" s="87" t="s">
        <v>40</v>
      </c>
      <c r="D4" s="88" t="s">
        <v>41</v>
      </c>
      <c r="E4" s="3"/>
    </row>
    <row r="5" spans="1:5" ht="18" customHeight="1" x14ac:dyDescent="0.25">
      <c r="A5" s="6" t="s">
        <v>2</v>
      </c>
      <c r="B5" s="80">
        <f>Detailed!B12</f>
        <v>17600</v>
      </c>
      <c r="C5" s="81">
        <f>'E.Tracking - School Support'!D30</f>
        <v>7274.16</v>
      </c>
      <c r="D5" s="81">
        <f>B5-C5</f>
        <v>10325.84</v>
      </c>
      <c r="E5" s="3"/>
    </row>
    <row r="6" spans="1:5" ht="15.75" customHeight="1" x14ac:dyDescent="0.25">
      <c r="A6" s="8"/>
      <c r="B6" s="83"/>
      <c r="C6" s="81"/>
      <c r="D6" s="81"/>
      <c r="E6" s="3"/>
    </row>
    <row r="7" spans="1:5" ht="15.75" customHeight="1" x14ac:dyDescent="0.25">
      <c r="A7" s="6" t="s">
        <v>3</v>
      </c>
      <c r="B7" s="84">
        <f>Detailed!B18</f>
        <v>1750</v>
      </c>
      <c r="C7" s="81">
        <f>'E.Tracking - Classroom Support '!B34</f>
        <v>1990</v>
      </c>
      <c r="D7" s="81">
        <f t="shared" ref="D7:D13" si="0">B7-C7</f>
        <v>-240</v>
      </c>
      <c r="E7" s="3"/>
    </row>
    <row r="8" spans="1:5" ht="15.75" customHeight="1" x14ac:dyDescent="0.25">
      <c r="A8" s="8"/>
      <c r="B8" s="83"/>
      <c r="C8" s="81"/>
      <c r="D8" s="81"/>
      <c r="E8" s="3"/>
    </row>
    <row r="9" spans="1:5" ht="18" customHeight="1" x14ac:dyDescent="0.25">
      <c r="A9" s="6" t="s">
        <v>14</v>
      </c>
      <c r="B9" s="84">
        <f>Detailed!B25</f>
        <v>27500</v>
      </c>
      <c r="C9" s="81">
        <f>'E.Tracking- School Enhancement'!D18</f>
        <v>21000</v>
      </c>
      <c r="D9" s="81">
        <f t="shared" si="0"/>
        <v>6500</v>
      </c>
      <c r="E9" s="3"/>
    </row>
    <row r="10" spans="1:5" ht="18" customHeight="1" x14ac:dyDescent="0.25">
      <c r="A10" s="10"/>
      <c r="B10" s="83"/>
      <c r="C10" s="81"/>
      <c r="D10" s="81"/>
      <c r="E10" s="3"/>
    </row>
    <row r="11" spans="1:5" ht="18" customHeight="1" x14ac:dyDescent="0.25">
      <c r="A11" s="6" t="s">
        <v>4</v>
      </c>
      <c r="B11" s="84">
        <f>Detailed!B32</f>
        <v>900</v>
      </c>
      <c r="C11" s="81">
        <f>'E.Tracking - Community Building'!D18</f>
        <v>500</v>
      </c>
      <c r="D11" s="81">
        <f t="shared" si="0"/>
        <v>400</v>
      </c>
      <c r="E11" s="3"/>
    </row>
    <row r="12" spans="1:5" ht="18" customHeight="1" x14ac:dyDescent="0.25">
      <c r="A12" s="12"/>
      <c r="B12" s="83"/>
      <c r="C12" s="81"/>
      <c r="D12" s="81"/>
      <c r="E12" s="3"/>
    </row>
    <row r="13" spans="1:5" ht="15.75" customHeight="1" x14ac:dyDescent="0.25">
      <c r="A13" s="6" t="s">
        <v>5</v>
      </c>
      <c r="B13" s="85">
        <f>Detailed!B38</f>
        <v>500</v>
      </c>
      <c r="C13" s="82">
        <f>'E.Tracking-SC Administration'!D13</f>
        <v>20</v>
      </c>
      <c r="D13" s="81">
        <f t="shared" si="0"/>
        <v>480</v>
      </c>
      <c r="E13" s="3"/>
    </row>
    <row r="14" spans="1:5" ht="15.75" customHeight="1" x14ac:dyDescent="0.25">
      <c r="A14" s="13"/>
      <c r="B14" s="14"/>
      <c r="C14" s="3"/>
      <c r="D14" s="3"/>
      <c r="E14" s="3"/>
    </row>
    <row r="15" spans="1:5" ht="15.75" customHeight="1" x14ac:dyDescent="0.25">
      <c r="A15" s="6" t="s">
        <v>6</v>
      </c>
      <c r="B15" s="61">
        <f>SUM(B13,B11,B9,B7,B5)</f>
        <v>48250</v>
      </c>
      <c r="C15" s="61">
        <f>SUM(C13,C11,C9,C7,C5)</f>
        <v>30784.16</v>
      </c>
      <c r="D15" s="61">
        <f>SUM(D13,D11,D9,D7,D5)</f>
        <v>17465.84</v>
      </c>
      <c r="E15" s="15"/>
    </row>
    <row r="16" spans="1:5" ht="18" customHeight="1" x14ac:dyDescent="0.25">
      <c r="B16" s="15"/>
      <c r="C16" s="15"/>
      <c r="D16" s="15"/>
      <c r="E16" s="15"/>
    </row>
    <row r="17" spans="1:5" ht="18" customHeight="1" x14ac:dyDescent="0.25">
      <c r="A17" s="3"/>
      <c r="B17" s="3"/>
      <c r="C17" s="3"/>
      <c r="D17" s="3"/>
      <c r="E17" s="3"/>
    </row>
    <row r="18" spans="1:5" ht="18" customHeight="1" x14ac:dyDescent="0.25">
      <c r="A18" s="3"/>
      <c r="B18" s="3"/>
      <c r="C18" s="3"/>
      <c r="D18" s="3"/>
      <c r="E18" s="3"/>
    </row>
    <row r="19" spans="1:5" ht="18" customHeight="1" x14ac:dyDescent="0.25">
      <c r="A19" s="3"/>
      <c r="B19" s="3"/>
      <c r="C19" s="3"/>
      <c r="D19" s="3"/>
      <c r="E19" s="3"/>
    </row>
    <row r="20" spans="1:5" ht="18" customHeight="1" x14ac:dyDescent="0.25">
      <c r="A20" s="3"/>
      <c r="B20" s="3"/>
      <c r="C20" s="3"/>
      <c r="D20" s="3"/>
      <c r="E20" s="3"/>
    </row>
    <row r="21" spans="1:5" ht="18" customHeight="1" x14ac:dyDescent="0.25">
      <c r="A21" s="3"/>
      <c r="B21" s="3"/>
      <c r="C21" s="3"/>
      <c r="D21" s="3"/>
      <c r="E21" s="3"/>
    </row>
    <row r="22" spans="1:5" ht="18" customHeight="1" x14ac:dyDescent="0.25">
      <c r="A22" s="3"/>
      <c r="B22" s="3"/>
      <c r="C22" s="3"/>
      <c r="D22" s="3"/>
      <c r="E22" s="3"/>
    </row>
    <row r="23" spans="1:5" ht="18" customHeight="1" x14ac:dyDescent="0.25">
      <c r="A23" s="3"/>
      <c r="B23" s="3"/>
      <c r="C23" s="3"/>
      <c r="D23" s="3"/>
      <c r="E23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>
      <selection activeCell="A6" sqref="A6:B10"/>
    </sheetView>
  </sheetViews>
  <sheetFormatPr defaultColWidth="6.59765625" defaultRowHeight="15" customHeight="1" x14ac:dyDescent="0.25"/>
  <cols>
    <col min="1" max="1" width="33.59765625" style="1" customWidth="1"/>
    <col min="2" max="2" width="11.8984375" style="1" customWidth="1"/>
    <col min="3" max="3" width="84.5" style="1" customWidth="1"/>
    <col min="4" max="16384" width="6.59765625" style="1"/>
  </cols>
  <sheetData>
    <row r="1" spans="1:8" ht="18" customHeight="1" x14ac:dyDescent="0.25">
      <c r="A1" s="63" t="s">
        <v>0</v>
      </c>
      <c r="B1" s="30"/>
      <c r="C1" s="64"/>
      <c r="D1" s="11"/>
      <c r="E1" s="3"/>
      <c r="F1" s="3"/>
      <c r="G1" s="3"/>
      <c r="H1" s="3"/>
    </row>
    <row r="2" spans="1:8" ht="18" customHeight="1" x14ac:dyDescent="0.25">
      <c r="A2" s="120" t="s">
        <v>1</v>
      </c>
      <c r="B2" s="120"/>
      <c r="C2" s="64"/>
      <c r="D2" s="11"/>
      <c r="E2" s="3"/>
      <c r="F2" s="3"/>
      <c r="G2" s="3"/>
      <c r="H2" s="3"/>
    </row>
    <row r="3" spans="1:8" ht="18" customHeight="1" x14ac:dyDescent="0.25">
      <c r="A3" s="65"/>
      <c r="B3" s="66"/>
      <c r="C3" s="67"/>
      <c r="D3" s="11"/>
      <c r="E3" s="3"/>
      <c r="F3" s="3"/>
      <c r="G3" s="3"/>
      <c r="H3" s="3"/>
    </row>
    <row r="4" spans="1:8" ht="60" customHeight="1" x14ac:dyDescent="0.25">
      <c r="A4" s="69"/>
      <c r="B4" s="68" t="s">
        <v>20</v>
      </c>
      <c r="C4" s="62" t="s">
        <v>25</v>
      </c>
      <c r="D4" s="18"/>
      <c r="E4" s="3"/>
      <c r="F4" s="3"/>
      <c r="G4" s="3"/>
      <c r="H4" s="3"/>
    </row>
    <row r="5" spans="1:8" ht="18" customHeight="1" x14ac:dyDescent="0.25">
      <c r="A5" s="19" t="s">
        <v>2</v>
      </c>
      <c r="B5" s="70">
        <f>B12</f>
        <v>17600</v>
      </c>
      <c r="C5" s="56"/>
      <c r="D5" s="11"/>
      <c r="E5" s="3"/>
      <c r="F5" s="3"/>
      <c r="G5" s="3"/>
      <c r="H5" s="3"/>
    </row>
    <row r="6" spans="1:8" ht="18" customHeight="1" x14ac:dyDescent="0.25">
      <c r="A6" s="51" t="s">
        <v>22</v>
      </c>
      <c r="B6" s="20">
        <v>5600</v>
      </c>
      <c r="C6" s="76" t="s">
        <v>39</v>
      </c>
      <c r="D6" s="11"/>
      <c r="E6" s="3"/>
      <c r="F6" s="3"/>
      <c r="G6" s="3"/>
      <c r="H6" s="3"/>
    </row>
    <row r="7" spans="1:8" ht="32.25" customHeight="1" x14ac:dyDescent="0.25">
      <c r="A7" s="51" t="s">
        <v>26</v>
      </c>
      <c r="B7" s="20">
        <v>1000</v>
      </c>
      <c r="C7" s="76" t="s">
        <v>36</v>
      </c>
      <c r="D7" s="11"/>
      <c r="E7" s="3"/>
      <c r="F7" s="3"/>
      <c r="G7" s="3"/>
      <c r="H7" s="3"/>
    </row>
    <row r="8" spans="1:8" ht="27" customHeight="1" x14ac:dyDescent="0.25">
      <c r="A8" s="51" t="s">
        <v>7</v>
      </c>
      <c r="B8" s="20">
        <v>2000</v>
      </c>
      <c r="C8" s="41" t="s">
        <v>29</v>
      </c>
      <c r="D8" s="11"/>
      <c r="E8" s="3"/>
      <c r="F8" s="3"/>
      <c r="G8" s="3"/>
      <c r="H8" s="3"/>
    </row>
    <row r="9" spans="1:8" ht="18" customHeight="1" x14ac:dyDescent="0.25">
      <c r="A9" s="51" t="s">
        <v>8</v>
      </c>
      <c r="B9" s="20">
        <v>500</v>
      </c>
      <c r="C9" s="42" t="s">
        <v>9</v>
      </c>
      <c r="D9" s="11"/>
      <c r="E9" s="3"/>
      <c r="F9" s="3"/>
      <c r="G9" s="3"/>
      <c r="H9" s="3"/>
    </row>
    <row r="10" spans="1:8" ht="27.75" customHeight="1" x14ac:dyDescent="0.25">
      <c r="A10" s="51" t="s">
        <v>10</v>
      </c>
      <c r="B10" s="36">
        <v>8500</v>
      </c>
      <c r="C10" s="41" t="s">
        <v>32</v>
      </c>
      <c r="D10" s="11"/>
      <c r="E10" s="3"/>
      <c r="F10" s="3"/>
      <c r="G10" s="3"/>
      <c r="H10" s="3"/>
    </row>
    <row r="11" spans="1:8" ht="16.5" customHeight="1" x14ac:dyDescent="0.3">
      <c r="A11" s="9"/>
      <c r="B11" s="29"/>
      <c r="C11" s="43"/>
      <c r="D11" s="11"/>
      <c r="E11" s="3"/>
      <c r="F11" s="3"/>
      <c r="G11" s="3"/>
      <c r="H11" s="3"/>
    </row>
    <row r="12" spans="1:8" ht="15.75" customHeight="1" x14ac:dyDescent="0.3">
      <c r="A12" s="21" t="s">
        <v>11</v>
      </c>
      <c r="B12" s="25">
        <f>SUM(B6:B10)</f>
        <v>17600</v>
      </c>
      <c r="C12" s="44"/>
      <c r="D12" s="11"/>
      <c r="E12" s="3"/>
      <c r="F12" s="3"/>
      <c r="G12" s="3"/>
      <c r="H12" s="3"/>
    </row>
    <row r="13" spans="1:8" ht="15.75" customHeight="1" x14ac:dyDescent="0.3">
      <c r="A13" s="55"/>
      <c r="B13" s="30"/>
      <c r="C13" s="54"/>
      <c r="D13" s="11"/>
      <c r="E13" s="3"/>
      <c r="F13" s="3"/>
      <c r="G13" s="3"/>
      <c r="H13" s="3"/>
    </row>
    <row r="14" spans="1:8" ht="15.75" customHeight="1" x14ac:dyDescent="0.3">
      <c r="A14" s="19" t="s">
        <v>3</v>
      </c>
      <c r="B14" s="71">
        <f>B18</f>
        <v>1750</v>
      </c>
      <c r="C14" s="54"/>
      <c r="D14" s="11"/>
      <c r="E14" s="3"/>
      <c r="F14" s="3"/>
      <c r="G14" s="3"/>
      <c r="H14" s="3"/>
    </row>
    <row r="15" spans="1:8" ht="18" customHeight="1" x14ac:dyDescent="0.25">
      <c r="A15" s="52" t="s">
        <v>12</v>
      </c>
      <c r="B15" s="31">
        <v>250</v>
      </c>
      <c r="C15" s="74" t="s">
        <v>33</v>
      </c>
      <c r="D15" s="11"/>
      <c r="E15" s="3"/>
      <c r="F15" s="3"/>
      <c r="G15" s="3"/>
      <c r="H15" s="3"/>
    </row>
    <row r="16" spans="1:8" ht="27" x14ac:dyDescent="0.25">
      <c r="A16" s="52" t="s">
        <v>13</v>
      </c>
      <c r="B16" s="77">
        <v>1500</v>
      </c>
      <c r="C16" s="45" t="s">
        <v>31</v>
      </c>
      <c r="D16" s="11"/>
      <c r="E16" s="3"/>
      <c r="F16" s="3"/>
      <c r="G16" s="3"/>
      <c r="H16" s="3"/>
    </row>
    <row r="17" spans="1:8" ht="16.5" customHeight="1" x14ac:dyDescent="0.3">
      <c r="A17" s="9"/>
      <c r="B17" s="9"/>
      <c r="C17" s="44"/>
      <c r="D17" s="11"/>
      <c r="E17" s="3"/>
      <c r="F17" s="3"/>
      <c r="G17" s="3"/>
      <c r="H17" s="3"/>
    </row>
    <row r="18" spans="1:8" ht="15.75" customHeight="1" x14ac:dyDescent="0.3">
      <c r="A18" s="21" t="s">
        <v>11</v>
      </c>
      <c r="B18" s="25">
        <f>SUM(B15:B16)</f>
        <v>1750</v>
      </c>
      <c r="C18" s="44"/>
      <c r="D18" s="11"/>
      <c r="E18" s="3"/>
      <c r="F18" s="3"/>
      <c r="G18" s="3"/>
      <c r="H18" s="3"/>
    </row>
    <row r="19" spans="1:8" ht="15.75" customHeight="1" x14ac:dyDescent="0.3">
      <c r="A19" s="53"/>
      <c r="B19" s="30"/>
      <c r="C19" s="54"/>
      <c r="D19" s="11"/>
      <c r="E19" s="3"/>
      <c r="F19" s="3"/>
      <c r="G19" s="3"/>
      <c r="H19" s="3"/>
    </row>
    <row r="20" spans="1:8" ht="18" customHeight="1" x14ac:dyDescent="0.25">
      <c r="A20" s="19" t="s">
        <v>14</v>
      </c>
      <c r="B20" s="71">
        <f>B25</f>
        <v>27500</v>
      </c>
      <c r="C20" s="57"/>
      <c r="D20" s="11"/>
      <c r="E20" s="3"/>
      <c r="F20" s="3"/>
      <c r="G20" s="3"/>
      <c r="H20" s="3"/>
    </row>
    <row r="21" spans="1:8" ht="18" customHeight="1" x14ac:dyDescent="0.25">
      <c r="A21" s="51" t="s">
        <v>15</v>
      </c>
      <c r="B21" s="20"/>
      <c r="C21" s="47"/>
      <c r="D21" s="11"/>
      <c r="E21" s="3"/>
      <c r="F21" s="3"/>
      <c r="G21" s="3"/>
      <c r="H21" s="3"/>
    </row>
    <row r="22" spans="1:8" ht="18" customHeight="1" x14ac:dyDescent="0.25">
      <c r="A22" s="51" t="s">
        <v>16</v>
      </c>
      <c r="B22" s="32">
        <v>20000</v>
      </c>
      <c r="C22" s="78" t="s">
        <v>38</v>
      </c>
      <c r="D22" s="11"/>
      <c r="E22" s="3"/>
      <c r="F22" s="3"/>
      <c r="G22" s="3"/>
      <c r="H22" s="3"/>
    </row>
    <row r="23" spans="1:8" x14ac:dyDescent="0.25">
      <c r="A23" s="51" t="s">
        <v>17</v>
      </c>
      <c r="B23" s="37">
        <v>7500</v>
      </c>
      <c r="C23" s="48" t="s">
        <v>34</v>
      </c>
      <c r="D23" s="11"/>
      <c r="E23" s="3"/>
      <c r="F23" s="3"/>
      <c r="G23" s="3"/>
      <c r="H23" s="3"/>
    </row>
    <row r="24" spans="1:8" ht="15.75" customHeight="1" x14ac:dyDescent="0.25">
      <c r="A24" s="9"/>
      <c r="B24" s="9"/>
      <c r="C24" s="49"/>
      <c r="D24" s="11"/>
      <c r="E24" s="3"/>
      <c r="F24" s="3"/>
      <c r="G24" s="3"/>
      <c r="H24" s="3"/>
    </row>
    <row r="25" spans="1:8" ht="18" customHeight="1" x14ac:dyDescent="0.25">
      <c r="A25" s="21" t="s">
        <v>11</v>
      </c>
      <c r="B25" s="25">
        <f>SUM(B21:B23)</f>
        <v>27500</v>
      </c>
      <c r="C25" s="49"/>
      <c r="D25" s="11"/>
      <c r="E25" s="3"/>
      <c r="F25" s="3"/>
      <c r="G25" s="3"/>
      <c r="H25" s="3"/>
    </row>
    <row r="26" spans="1:8" ht="15.75" customHeight="1" x14ac:dyDescent="0.3">
      <c r="A26" s="55"/>
      <c r="B26" s="30"/>
      <c r="C26" s="54"/>
      <c r="D26" s="11"/>
      <c r="E26" s="3"/>
      <c r="F26" s="3"/>
      <c r="G26" s="3"/>
      <c r="H26" s="3"/>
    </row>
    <row r="27" spans="1:8" ht="15.75" customHeight="1" x14ac:dyDescent="0.3">
      <c r="A27" s="19" t="s">
        <v>4</v>
      </c>
      <c r="B27" s="71">
        <f>B32</f>
        <v>900</v>
      </c>
      <c r="C27" s="54"/>
      <c r="D27" s="11"/>
      <c r="E27" s="3"/>
      <c r="F27" s="3"/>
      <c r="G27" s="3"/>
      <c r="H27" s="3"/>
    </row>
    <row r="28" spans="1:8" x14ac:dyDescent="0.25">
      <c r="A28" s="51" t="s">
        <v>18</v>
      </c>
      <c r="B28" s="20">
        <v>500</v>
      </c>
      <c r="C28" s="50" t="s">
        <v>27</v>
      </c>
      <c r="D28" s="11"/>
      <c r="E28" s="3"/>
      <c r="F28" s="3"/>
      <c r="G28" s="3"/>
      <c r="H28" s="3"/>
    </row>
    <row r="29" spans="1:8" ht="18" customHeight="1" x14ac:dyDescent="0.25">
      <c r="A29" s="73" t="s">
        <v>35</v>
      </c>
      <c r="B29" s="20">
        <v>200</v>
      </c>
      <c r="C29" s="50" t="s">
        <v>30</v>
      </c>
      <c r="D29" s="40"/>
      <c r="E29" s="22"/>
      <c r="F29" s="22"/>
      <c r="G29" s="22"/>
      <c r="H29" s="22"/>
    </row>
    <row r="30" spans="1:8" ht="15.75" customHeight="1" x14ac:dyDescent="0.25">
      <c r="A30" s="73" t="s">
        <v>23</v>
      </c>
      <c r="B30" s="36">
        <v>200</v>
      </c>
      <c r="C30" s="50" t="s">
        <v>28</v>
      </c>
      <c r="D30" s="11"/>
      <c r="E30" s="3"/>
      <c r="F30" s="3"/>
      <c r="G30" s="3"/>
      <c r="H30" s="3"/>
    </row>
    <row r="31" spans="1:8" ht="15.75" customHeight="1" x14ac:dyDescent="0.25">
      <c r="A31" s="23"/>
      <c r="B31" s="33"/>
      <c r="C31" s="49"/>
      <c r="D31" s="11"/>
      <c r="E31" s="3"/>
      <c r="F31" s="3"/>
      <c r="G31" s="3"/>
      <c r="H31" s="3"/>
    </row>
    <row r="32" spans="1:8" ht="18" customHeight="1" x14ac:dyDescent="0.25">
      <c r="A32" s="21" t="s">
        <v>11</v>
      </c>
      <c r="B32" s="34">
        <f>SUM(B28:B30)</f>
        <v>900</v>
      </c>
      <c r="C32" s="49"/>
      <c r="D32" s="11"/>
      <c r="E32" s="3"/>
      <c r="F32" s="3"/>
      <c r="G32" s="3"/>
      <c r="H32" s="3"/>
    </row>
    <row r="33" spans="1:8" ht="18" customHeight="1" x14ac:dyDescent="0.25">
      <c r="A33" s="55"/>
      <c r="B33" s="30"/>
      <c r="C33" s="58"/>
      <c r="D33" s="11"/>
      <c r="E33" s="3"/>
      <c r="F33" s="3"/>
      <c r="G33" s="3"/>
      <c r="H33" s="3"/>
    </row>
    <row r="34" spans="1:8" ht="18" customHeight="1" x14ac:dyDescent="0.25">
      <c r="A34" s="19" t="s">
        <v>5</v>
      </c>
      <c r="B34" s="71">
        <f>B38</f>
        <v>500</v>
      </c>
      <c r="C34" s="58"/>
      <c r="D34" s="11"/>
      <c r="E34" s="3"/>
      <c r="F34" s="3"/>
      <c r="G34" s="3"/>
      <c r="H34" s="3"/>
    </row>
    <row r="35" spans="1:8" ht="18" customHeight="1" x14ac:dyDescent="0.25">
      <c r="A35" s="72" t="s">
        <v>24</v>
      </c>
      <c r="B35" s="31">
        <v>100</v>
      </c>
      <c r="C35" s="49"/>
      <c r="D35" s="11"/>
      <c r="E35" s="3"/>
      <c r="F35" s="3"/>
      <c r="G35" s="3"/>
      <c r="H35" s="3"/>
    </row>
    <row r="36" spans="1:8" ht="15.75" customHeight="1" x14ac:dyDescent="0.25">
      <c r="A36" s="52" t="s">
        <v>19</v>
      </c>
      <c r="B36" s="35">
        <v>400</v>
      </c>
      <c r="C36" s="46"/>
      <c r="D36" s="11"/>
      <c r="E36" s="3"/>
      <c r="F36" s="3"/>
      <c r="G36" s="3"/>
      <c r="H36" s="3"/>
    </row>
    <row r="37" spans="1:8" ht="15.75" customHeight="1" x14ac:dyDescent="0.25">
      <c r="A37" s="9"/>
      <c r="B37" s="38"/>
      <c r="C37" s="24"/>
      <c r="D37" s="3"/>
      <c r="E37" s="3"/>
      <c r="F37" s="3"/>
      <c r="G37" s="3"/>
      <c r="H37" s="3"/>
    </row>
    <row r="38" spans="1:8" ht="18" customHeight="1" x14ac:dyDescent="0.25">
      <c r="A38" s="21" t="s">
        <v>11</v>
      </c>
      <c r="B38" s="39">
        <f>SUM(B35:B36)</f>
        <v>500</v>
      </c>
      <c r="C38" s="7"/>
      <c r="D38" s="3"/>
      <c r="E38" s="3"/>
      <c r="F38" s="3"/>
      <c r="G38" s="3"/>
      <c r="H38" s="3"/>
    </row>
    <row r="39" spans="1:8" ht="18" customHeight="1" x14ac:dyDescent="0.25">
      <c r="A39" s="16"/>
      <c r="B39" s="16"/>
      <c r="C39" s="17"/>
      <c r="D39" s="3"/>
      <c r="E39" s="3"/>
      <c r="F39" s="3"/>
      <c r="G39" s="3"/>
      <c r="H39" s="3"/>
    </row>
    <row r="40" spans="1:8" ht="18" customHeight="1" x14ac:dyDescent="0.25">
      <c r="A40" s="26"/>
      <c r="B40" s="27"/>
      <c r="C40" s="17"/>
      <c r="D40" s="3"/>
      <c r="E40" s="3"/>
      <c r="F40" s="3"/>
      <c r="G40" s="3"/>
      <c r="H40" s="3"/>
    </row>
    <row r="41" spans="1:8" ht="18" customHeight="1" x14ac:dyDescent="0.25">
      <c r="A41" s="59" t="s">
        <v>6</v>
      </c>
      <c r="B41" s="60">
        <f>SUM(B38,B32,B25,B18,B12)</f>
        <v>48250</v>
      </c>
      <c r="C41" s="79" t="s">
        <v>37</v>
      </c>
      <c r="D41" s="15"/>
      <c r="E41" s="15"/>
      <c r="F41" s="15"/>
      <c r="G41" s="15"/>
      <c r="H41" s="15"/>
    </row>
    <row r="42" spans="1:8" ht="18" customHeight="1" x14ac:dyDescent="0.25">
      <c r="A42" s="16"/>
      <c r="B42" s="16"/>
      <c r="C42" s="28"/>
      <c r="D42" s="15"/>
      <c r="E42" s="15"/>
      <c r="F42" s="15"/>
      <c r="G42" s="15"/>
      <c r="H42" s="15"/>
    </row>
    <row r="43" spans="1:8" ht="18" customHeight="1" x14ac:dyDescent="0.25">
      <c r="A43" s="3"/>
      <c r="B43" s="3"/>
      <c r="C43" s="17"/>
      <c r="D43" s="3"/>
      <c r="E43" s="3"/>
      <c r="F43" s="3"/>
      <c r="G43" s="3"/>
      <c r="H43" s="3"/>
    </row>
    <row r="44" spans="1:8" ht="18" customHeight="1" x14ac:dyDescent="0.25">
      <c r="A44" s="3"/>
      <c r="B44" s="3"/>
      <c r="C44" s="17"/>
      <c r="D44" s="3"/>
      <c r="E44" s="3"/>
      <c r="F44" s="3"/>
      <c r="G44" s="3"/>
      <c r="H44" s="3"/>
    </row>
    <row r="45" spans="1:8" ht="18" customHeight="1" x14ac:dyDescent="0.25">
      <c r="A45" s="3"/>
      <c r="B45" s="3"/>
      <c r="C45" s="17"/>
      <c r="D45" s="3"/>
      <c r="E45" s="3"/>
      <c r="F45" s="3"/>
      <c r="G45" s="3"/>
      <c r="H45" s="3"/>
    </row>
    <row r="46" spans="1:8" ht="18" customHeight="1" x14ac:dyDescent="0.25">
      <c r="A46" s="3"/>
      <c r="B46" s="3"/>
      <c r="C46" s="17"/>
      <c r="D46" s="3"/>
      <c r="E46" s="3"/>
      <c r="F46" s="3"/>
      <c r="G46" s="3"/>
      <c r="H46" s="3"/>
    </row>
    <row r="47" spans="1:8" ht="18" customHeight="1" x14ac:dyDescent="0.25">
      <c r="A47" s="3"/>
      <c r="B47" s="3"/>
      <c r="C47" s="17"/>
      <c r="D47" s="3"/>
      <c r="E47" s="3"/>
      <c r="F47" s="3"/>
      <c r="G47" s="3"/>
      <c r="H47" s="3"/>
    </row>
    <row r="48" spans="1:8" ht="18" customHeight="1" x14ac:dyDescent="0.25">
      <c r="A48" s="3"/>
      <c r="B48" s="3"/>
      <c r="C48" s="17"/>
      <c r="D48" s="3"/>
      <c r="E48" s="3"/>
      <c r="F48" s="3"/>
      <c r="G48" s="3"/>
      <c r="H48" s="3"/>
    </row>
    <row r="49" spans="1:8" ht="18" customHeight="1" x14ac:dyDescent="0.25">
      <c r="A49" s="3"/>
      <c r="B49" s="3"/>
      <c r="C49" s="17"/>
      <c r="D49" s="3"/>
      <c r="E49" s="3"/>
      <c r="F49" s="3"/>
      <c r="G49" s="3"/>
      <c r="H49" s="3"/>
    </row>
    <row r="50" spans="1:8" ht="18" customHeight="1" x14ac:dyDescent="0.25">
      <c r="A50" s="3"/>
      <c r="B50" s="3"/>
      <c r="C50" s="17"/>
      <c r="D50" s="3"/>
      <c r="E50" s="3"/>
      <c r="F50" s="3"/>
      <c r="G50" s="3"/>
      <c r="H50" s="3"/>
    </row>
  </sheetData>
  <mergeCells count="1">
    <mergeCell ref="A2:B2"/>
  </mergeCells>
  <phoneticPr fontId="0" type="noConversion"/>
  <pageMargins left="0.15748031496062992" right="0.15748031496062992" top="0.19685039370078741" bottom="0.19685039370078741" header="0.51181102362204722" footer="0.51181102362204722"/>
  <pageSetup scale="72"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28" sqref="C28"/>
    </sheetView>
  </sheetViews>
  <sheetFormatPr defaultRowHeight="15" x14ac:dyDescent="0.2"/>
  <cols>
    <col min="1" max="1" width="33.09765625" customWidth="1"/>
    <col min="2" max="2" width="11.5" customWidth="1"/>
    <col min="3" max="3" width="44.5" customWidth="1"/>
    <col min="4" max="4" width="15.796875" customWidth="1"/>
    <col min="5" max="5" width="15.296875" customWidth="1"/>
  </cols>
  <sheetData>
    <row r="1" spans="1:5" ht="45" x14ac:dyDescent="0.25">
      <c r="A1" s="5"/>
      <c r="B1" s="86" t="s">
        <v>21</v>
      </c>
      <c r="C1" s="121" t="s">
        <v>46</v>
      </c>
      <c r="D1" s="122"/>
      <c r="E1" s="88" t="s">
        <v>53</v>
      </c>
    </row>
    <row r="2" spans="1:5" x14ac:dyDescent="0.25">
      <c r="A2" s="93" t="s">
        <v>2</v>
      </c>
      <c r="B2" s="89"/>
      <c r="C2" s="92" t="s">
        <v>42</v>
      </c>
      <c r="D2" s="92" t="s">
        <v>45</v>
      </c>
      <c r="E2" s="94" t="s">
        <v>44</v>
      </c>
    </row>
    <row r="3" spans="1:5" x14ac:dyDescent="0.25">
      <c r="A3" s="6"/>
      <c r="B3" s="100">
        <v>17600</v>
      </c>
      <c r="C3" s="96"/>
      <c r="D3" s="99"/>
      <c r="E3" s="95"/>
    </row>
    <row r="4" spans="1:5" x14ac:dyDescent="0.25">
      <c r="A4" s="91" t="s">
        <v>22</v>
      </c>
      <c r="B4" s="101">
        <v>5600</v>
      </c>
      <c r="C4" s="96"/>
      <c r="D4" s="99"/>
      <c r="E4" s="95"/>
    </row>
    <row r="5" spans="1:5" x14ac:dyDescent="0.25">
      <c r="A5" s="91"/>
      <c r="B5" s="101"/>
      <c r="C5" s="96"/>
      <c r="D5" s="99"/>
      <c r="E5" s="95"/>
    </row>
    <row r="6" spans="1:5" x14ac:dyDescent="0.25">
      <c r="A6" s="91"/>
      <c r="B6" s="101"/>
      <c r="C6" s="96"/>
      <c r="D6" s="99"/>
      <c r="E6" s="95"/>
    </row>
    <row r="7" spans="1:5" x14ac:dyDescent="0.25">
      <c r="A7" s="91"/>
      <c r="B7" s="101"/>
      <c r="C7" s="96"/>
      <c r="D7" s="99"/>
      <c r="E7" s="95"/>
    </row>
    <row r="8" spans="1:5" x14ac:dyDescent="0.25">
      <c r="A8" s="91" t="s">
        <v>26</v>
      </c>
      <c r="B8" s="101">
        <v>1000</v>
      </c>
      <c r="C8" s="96" t="s">
        <v>54</v>
      </c>
      <c r="D8" s="99">
        <v>47.81</v>
      </c>
      <c r="E8" s="95" t="s">
        <v>55</v>
      </c>
    </row>
    <row r="9" spans="1:5" x14ac:dyDescent="0.25">
      <c r="A9" s="91"/>
      <c r="B9" s="101"/>
      <c r="C9" s="96" t="s">
        <v>56</v>
      </c>
      <c r="D9" s="99">
        <v>50</v>
      </c>
      <c r="E9" s="95"/>
    </row>
    <row r="10" spans="1:5" x14ac:dyDescent="0.25">
      <c r="A10" s="91"/>
      <c r="B10" s="101"/>
      <c r="C10" s="96" t="s">
        <v>59</v>
      </c>
      <c r="D10" s="99">
        <f>250-21.26</f>
        <v>228.74</v>
      </c>
      <c r="E10" s="95"/>
    </row>
    <row r="11" spans="1:5" x14ac:dyDescent="0.25">
      <c r="A11" s="91"/>
      <c r="B11" s="101"/>
      <c r="C11" s="96" t="s">
        <v>90</v>
      </c>
      <c r="D11" s="99">
        <v>21.26</v>
      </c>
      <c r="E11" s="95" t="s">
        <v>55</v>
      </c>
    </row>
    <row r="12" spans="1:5" x14ac:dyDescent="0.25">
      <c r="A12" s="91"/>
      <c r="B12" s="101"/>
      <c r="C12" s="96"/>
      <c r="D12" s="99"/>
      <c r="E12" s="95"/>
    </row>
    <row r="13" spans="1:5" x14ac:dyDescent="0.25">
      <c r="A13" s="91" t="s">
        <v>7</v>
      </c>
      <c r="B13" s="101">
        <v>2000</v>
      </c>
      <c r="C13" s="96"/>
      <c r="D13" s="99"/>
      <c r="E13" s="95"/>
    </row>
    <row r="14" spans="1:5" x14ac:dyDescent="0.25">
      <c r="A14" s="91"/>
      <c r="B14" s="101"/>
      <c r="C14" s="96"/>
      <c r="D14" s="99"/>
      <c r="E14" s="95"/>
    </row>
    <row r="15" spans="1:5" x14ac:dyDescent="0.25">
      <c r="A15" s="91"/>
      <c r="B15" s="101"/>
      <c r="C15" s="96"/>
      <c r="D15" s="99"/>
      <c r="E15" s="95"/>
    </row>
    <row r="16" spans="1:5" x14ac:dyDescent="0.25">
      <c r="A16" s="91"/>
      <c r="B16" s="101"/>
      <c r="C16" s="96"/>
      <c r="D16" s="99"/>
      <c r="E16" s="95"/>
    </row>
    <row r="17" spans="1:5" x14ac:dyDescent="0.25">
      <c r="A17" s="91"/>
      <c r="B17" s="101"/>
      <c r="C17" s="96"/>
      <c r="D17" s="99"/>
      <c r="E17" s="95"/>
    </row>
    <row r="18" spans="1:5" x14ac:dyDescent="0.25">
      <c r="A18" s="91"/>
      <c r="B18" s="101"/>
      <c r="C18" s="96"/>
      <c r="D18" s="99"/>
      <c r="E18" s="95"/>
    </row>
    <row r="19" spans="1:5" x14ac:dyDescent="0.25">
      <c r="A19" s="91" t="s">
        <v>8</v>
      </c>
      <c r="B19" s="101">
        <v>500</v>
      </c>
      <c r="C19" s="96" t="s">
        <v>57</v>
      </c>
      <c r="D19" s="99">
        <v>150</v>
      </c>
      <c r="E19" s="95" t="s">
        <v>55</v>
      </c>
    </row>
    <row r="20" spans="1:5" x14ac:dyDescent="0.25">
      <c r="A20" s="91"/>
      <c r="B20" s="101"/>
      <c r="C20" s="96" t="s">
        <v>84</v>
      </c>
      <c r="D20" s="99">
        <v>133.01</v>
      </c>
      <c r="E20" s="95" t="s">
        <v>55</v>
      </c>
    </row>
    <row r="21" spans="1:5" x14ac:dyDescent="0.25">
      <c r="A21" s="91"/>
      <c r="B21" s="101"/>
      <c r="C21" s="96"/>
      <c r="D21" s="99"/>
      <c r="E21" s="95"/>
    </row>
    <row r="22" spans="1:5" x14ac:dyDescent="0.25">
      <c r="A22" s="91"/>
      <c r="B22" s="101"/>
      <c r="C22" s="96"/>
      <c r="D22" s="99"/>
      <c r="E22" s="95"/>
    </row>
    <row r="23" spans="1:5" x14ac:dyDescent="0.25">
      <c r="A23" s="91"/>
      <c r="B23" s="101"/>
      <c r="C23" s="96"/>
      <c r="D23" s="99"/>
      <c r="E23" s="95"/>
    </row>
    <row r="24" spans="1:5" x14ac:dyDescent="0.25">
      <c r="A24" s="91" t="s">
        <v>10</v>
      </c>
      <c r="B24" s="101">
        <v>8500</v>
      </c>
      <c r="C24" s="96" t="s">
        <v>58</v>
      </c>
      <c r="D24" s="99">
        <v>143.34</v>
      </c>
      <c r="E24" s="95" t="s">
        <v>55</v>
      </c>
    </row>
    <row r="25" spans="1:5" x14ac:dyDescent="0.25">
      <c r="A25" s="91"/>
      <c r="B25" s="101"/>
      <c r="C25" s="96" t="s">
        <v>60</v>
      </c>
      <c r="D25" s="105">
        <v>300</v>
      </c>
      <c r="E25" s="95"/>
    </row>
    <row r="26" spans="1:5" x14ac:dyDescent="0.25">
      <c r="A26" s="91"/>
      <c r="B26" s="101"/>
      <c r="C26" s="96" t="s">
        <v>61</v>
      </c>
      <c r="D26" s="99">
        <v>1200</v>
      </c>
      <c r="E26" s="95"/>
    </row>
    <row r="27" spans="1:5" x14ac:dyDescent="0.25">
      <c r="A27" s="91"/>
      <c r="B27" s="101"/>
      <c r="C27" s="96" t="s">
        <v>91</v>
      </c>
      <c r="D27" s="99">
        <v>5000</v>
      </c>
      <c r="E27" s="95"/>
    </row>
    <row r="28" spans="1:5" x14ac:dyDescent="0.25">
      <c r="A28" s="8"/>
      <c r="B28" s="102"/>
      <c r="C28" s="96"/>
      <c r="D28" s="99"/>
      <c r="E28" s="95"/>
    </row>
    <row r="29" spans="1:5" x14ac:dyDescent="0.25">
      <c r="A29" s="13"/>
      <c r="B29" s="103"/>
      <c r="C29" s="16"/>
      <c r="D29" s="16"/>
      <c r="E29" s="16"/>
    </row>
    <row r="30" spans="1:5" x14ac:dyDescent="0.25">
      <c r="A30" s="6" t="s">
        <v>47</v>
      </c>
      <c r="B30" s="104">
        <f>B3</f>
        <v>17600</v>
      </c>
      <c r="C30" s="61"/>
      <c r="D30" s="61">
        <f>SUM(D3:D29)</f>
        <v>7274.16</v>
      </c>
      <c r="E30" s="61"/>
    </row>
  </sheetData>
  <mergeCells count="1">
    <mergeCell ref="C1:D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D20" sqref="D20"/>
    </sheetView>
  </sheetViews>
  <sheetFormatPr defaultRowHeight="15" x14ac:dyDescent="0.2"/>
  <cols>
    <col min="1" max="1" width="22.796875" customWidth="1"/>
    <col min="2" max="2" width="13.796875" customWidth="1"/>
    <col min="3" max="3" width="25" customWidth="1"/>
    <col min="4" max="4" width="9.796875" customWidth="1"/>
    <col min="5" max="5" width="12.796875" customWidth="1"/>
  </cols>
  <sheetData>
    <row r="1" spans="1:7" ht="45" x14ac:dyDescent="0.25">
      <c r="A1" s="5"/>
      <c r="B1" s="86" t="s">
        <v>21</v>
      </c>
      <c r="C1" s="123" t="s">
        <v>46</v>
      </c>
      <c r="D1" s="124"/>
      <c r="E1" s="125"/>
    </row>
    <row r="2" spans="1:7" x14ac:dyDescent="0.25">
      <c r="A2" s="93" t="s">
        <v>3</v>
      </c>
      <c r="B2" s="89"/>
      <c r="C2" s="92" t="s">
        <v>42</v>
      </c>
      <c r="D2" s="92" t="s">
        <v>76</v>
      </c>
      <c r="E2" s="94" t="s">
        <v>43</v>
      </c>
    </row>
    <row r="3" spans="1:7" x14ac:dyDescent="0.25">
      <c r="A3" s="6"/>
      <c r="B3" s="80">
        <v>1750</v>
      </c>
      <c r="C3" s="81"/>
      <c r="D3" s="116"/>
      <c r="E3" s="116"/>
    </row>
    <row r="4" spans="1:7" ht="30" x14ac:dyDescent="0.25">
      <c r="A4" s="91" t="s">
        <v>50</v>
      </c>
      <c r="B4" s="90">
        <v>500</v>
      </c>
      <c r="C4" s="111" t="s">
        <v>62</v>
      </c>
      <c r="D4" s="98">
        <f>500-39.64</f>
        <v>460.36</v>
      </c>
      <c r="E4" s="116"/>
    </row>
    <row r="5" spans="1:7" x14ac:dyDescent="0.25">
      <c r="A5" s="91"/>
      <c r="B5" s="90"/>
      <c r="C5" s="113" t="s">
        <v>88</v>
      </c>
      <c r="D5" s="98"/>
      <c r="E5" s="98">
        <v>39.64</v>
      </c>
    </row>
    <row r="6" spans="1:7" x14ac:dyDescent="0.25">
      <c r="A6" s="91"/>
      <c r="B6" s="90"/>
      <c r="C6" s="112"/>
      <c r="D6" s="98"/>
      <c r="E6" s="116"/>
      <c r="G6" s="108"/>
    </row>
    <row r="7" spans="1:7" x14ac:dyDescent="0.25">
      <c r="A7" s="91"/>
      <c r="B7" s="90"/>
      <c r="C7" s="112"/>
      <c r="D7" s="98"/>
      <c r="E7" s="116"/>
      <c r="G7" s="108"/>
    </row>
    <row r="8" spans="1:7" ht="45" x14ac:dyDescent="0.25">
      <c r="A8" s="91" t="s">
        <v>13</v>
      </c>
      <c r="B8" s="90">
        <v>1500</v>
      </c>
      <c r="C8" s="111" t="s">
        <v>63</v>
      </c>
      <c r="D8" s="98"/>
      <c r="E8" s="116"/>
      <c r="G8" s="108"/>
    </row>
    <row r="9" spans="1:7" x14ac:dyDescent="0.25">
      <c r="A9" s="91"/>
      <c r="B9" s="90"/>
      <c r="C9" s="111" t="s">
        <v>71</v>
      </c>
      <c r="D9" s="98">
        <f>33*5 - 110.66</f>
        <v>54.34</v>
      </c>
      <c r="E9" s="116"/>
      <c r="G9" s="108"/>
    </row>
    <row r="10" spans="1:7" x14ac:dyDescent="0.25">
      <c r="A10" s="91"/>
      <c r="B10" s="90"/>
      <c r="C10" s="111" t="s">
        <v>89</v>
      </c>
      <c r="D10" s="98"/>
      <c r="E10" s="98">
        <v>110.66</v>
      </c>
      <c r="G10" s="108"/>
    </row>
    <row r="11" spans="1:7" x14ac:dyDescent="0.25">
      <c r="A11" s="91"/>
      <c r="B11" s="90"/>
      <c r="C11" s="111" t="s">
        <v>74</v>
      </c>
      <c r="D11" s="98">
        <f>110-21.17</f>
        <v>88.83</v>
      </c>
      <c r="E11" s="116"/>
      <c r="G11" s="108"/>
    </row>
    <row r="12" spans="1:7" x14ac:dyDescent="0.25">
      <c r="A12" s="91"/>
      <c r="B12" s="90"/>
      <c r="C12" s="111" t="s">
        <v>75</v>
      </c>
      <c r="D12" s="98"/>
      <c r="E12" s="98">
        <v>21.17</v>
      </c>
      <c r="G12" s="108"/>
    </row>
    <row r="13" spans="1:7" x14ac:dyDescent="0.25">
      <c r="A13" s="91"/>
      <c r="B13" s="90"/>
      <c r="C13" s="111" t="s">
        <v>66</v>
      </c>
      <c r="D13" s="98">
        <f>72.04-32.48</f>
        <v>39.560000000000009</v>
      </c>
      <c r="E13" s="116"/>
      <c r="G13" s="108"/>
    </row>
    <row r="14" spans="1:7" x14ac:dyDescent="0.25">
      <c r="A14" s="91"/>
      <c r="B14" s="90"/>
      <c r="C14" s="111" t="s">
        <v>77</v>
      </c>
      <c r="D14" s="98"/>
      <c r="E14" s="98">
        <v>37.96</v>
      </c>
      <c r="G14" s="108"/>
    </row>
    <row r="15" spans="1:7" x14ac:dyDescent="0.25">
      <c r="A15" s="91"/>
      <c r="B15" s="90"/>
      <c r="C15" s="111" t="s">
        <v>87</v>
      </c>
      <c r="D15" s="98"/>
      <c r="E15" s="98">
        <v>32.479999999999997</v>
      </c>
      <c r="G15" s="108"/>
    </row>
    <row r="16" spans="1:7" x14ac:dyDescent="0.25">
      <c r="A16" s="91"/>
      <c r="B16" s="90"/>
      <c r="C16" s="111" t="s">
        <v>67</v>
      </c>
      <c r="D16" s="98">
        <v>105</v>
      </c>
      <c r="E16" s="116"/>
      <c r="G16" s="109"/>
    </row>
    <row r="17" spans="1:7" x14ac:dyDescent="0.25">
      <c r="A17" s="91"/>
      <c r="B17" s="90"/>
      <c r="C17" s="111" t="s">
        <v>68</v>
      </c>
      <c r="D17" s="98">
        <v>110</v>
      </c>
      <c r="E17" s="116"/>
      <c r="G17" s="108"/>
    </row>
    <row r="18" spans="1:7" x14ac:dyDescent="0.25">
      <c r="A18" s="91"/>
      <c r="B18" s="90"/>
      <c r="C18" s="111" t="s">
        <v>69</v>
      </c>
      <c r="D18" s="98">
        <f>105-45.81-23.84</f>
        <v>35.349999999999994</v>
      </c>
      <c r="E18" s="116"/>
      <c r="G18" s="110"/>
    </row>
    <row r="19" spans="1:7" x14ac:dyDescent="0.25">
      <c r="A19" s="91"/>
      <c r="B19" s="90"/>
      <c r="C19" s="111" t="s">
        <v>85</v>
      </c>
      <c r="D19" s="98"/>
      <c r="E19" s="98">
        <v>45.81</v>
      </c>
      <c r="G19" s="110"/>
    </row>
    <row r="20" spans="1:7" x14ac:dyDescent="0.25">
      <c r="A20" s="91"/>
      <c r="B20" s="90"/>
      <c r="C20" s="111" t="s">
        <v>86</v>
      </c>
      <c r="D20" s="98"/>
      <c r="E20" s="98">
        <v>23.84</v>
      </c>
      <c r="G20" s="110"/>
    </row>
    <row r="21" spans="1:7" x14ac:dyDescent="0.25">
      <c r="A21" s="91"/>
      <c r="B21" s="90"/>
      <c r="C21" s="111" t="s">
        <v>72</v>
      </c>
      <c r="D21" s="98">
        <f>17*5</f>
        <v>85</v>
      </c>
      <c r="E21" s="116"/>
      <c r="G21" s="110"/>
    </row>
    <row r="22" spans="1:7" x14ac:dyDescent="0.25">
      <c r="A22" s="91"/>
      <c r="B22" s="90"/>
      <c r="C22" s="111" t="s">
        <v>70</v>
      </c>
      <c r="D22" s="98">
        <f>22*5</f>
        <v>110</v>
      </c>
      <c r="E22" s="116"/>
      <c r="G22" s="110"/>
    </row>
    <row r="23" spans="1:7" x14ac:dyDescent="0.25">
      <c r="A23" s="91"/>
      <c r="B23" s="90"/>
      <c r="C23" s="114" t="s">
        <v>78</v>
      </c>
      <c r="D23" s="98">
        <f>120-55.83</f>
        <v>64.17</v>
      </c>
      <c r="E23" s="116"/>
      <c r="G23" s="110"/>
    </row>
    <row r="24" spans="1:7" x14ac:dyDescent="0.25">
      <c r="A24" s="91"/>
      <c r="B24" s="90"/>
      <c r="C24" s="114" t="s">
        <v>79</v>
      </c>
      <c r="D24" s="98"/>
      <c r="E24" s="98">
        <v>55.83</v>
      </c>
      <c r="G24" s="110"/>
    </row>
    <row r="25" spans="1:7" x14ac:dyDescent="0.25">
      <c r="A25" s="91"/>
      <c r="B25" s="90"/>
      <c r="C25" s="114" t="s">
        <v>80</v>
      </c>
      <c r="D25" s="98">
        <f>24*5</f>
        <v>120</v>
      </c>
      <c r="E25" s="116"/>
      <c r="G25" s="110"/>
    </row>
    <row r="26" spans="1:7" x14ac:dyDescent="0.25">
      <c r="A26" s="91"/>
      <c r="B26" s="90"/>
      <c r="C26" s="114" t="s">
        <v>81</v>
      </c>
      <c r="D26" s="98">
        <f>17*5</f>
        <v>85</v>
      </c>
      <c r="E26" s="116"/>
    </row>
    <row r="27" spans="1:7" x14ac:dyDescent="0.25">
      <c r="A27" s="91"/>
      <c r="B27" s="90"/>
      <c r="C27" s="114" t="s">
        <v>82</v>
      </c>
      <c r="D27" s="98">
        <f>16*5</f>
        <v>80</v>
      </c>
      <c r="E27" s="116"/>
    </row>
    <row r="28" spans="1:7" x14ac:dyDescent="0.25">
      <c r="A28" s="91"/>
      <c r="B28" s="90"/>
      <c r="C28" s="115" t="s">
        <v>83</v>
      </c>
      <c r="D28" s="98">
        <f>12*5</f>
        <v>60</v>
      </c>
      <c r="E28" s="116"/>
    </row>
    <row r="29" spans="1:7" x14ac:dyDescent="0.25">
      <c r="A29" s="91"/>
      <c r="B29" s="90"/>
      <c r="C29" s="113" t="s">
        <v>73</v>
      </c>
      <c r="D29" s="98">
        <v>125</v>
      </c>
      <c r="E29" s="116"/>
    </row>
    <row r="30" spans="1:7" x14ac:dyDescent="0.25">
      <c r="A30" s="91"/>
      <c r="B30" s="90"/>
      <c r="C30" s="112"/>
      <c r="D30" s="98"/>
      <c r="E30" s="116"/>
    </row>
    <row r="31" spans="1:7" x14ac:dyDescent="0.25">
      <c r="A31" s="91"/>
      <c r="B31" s="90"/>
      <c r="C31" s="112"/>
      <c r="D31" s="98"/>
      <c r="E31" s="116"/>
    </row>
    <row r="32" spans="1:7" x14ac:dyDescent="0.25">
      <c r="A32" s="8"/>
      <c r="B32" s="83"/>
      <c r="C32" s="112"/>
      <c r="D32" s="98"/>
      <c r="E32" s="116"/>
    </row>
    <row r="33" spans="1:5" x14ac:dyDescent="0.2">
      <c r="D33" s="117"/>
    </row>
    <row r="34" spans="1:5" x14ac:dyDescent="0.25">
      <c r="A34" s="6" t="s">
        <v>47</v>
      </c>
      <c r="B34" s="61">
        <f>D34+E34</f>
        <v>1990</v>
      </c>
      <c r="C34" s="61"/>
      <c r="D34" s="118">
        <f>SUM(D3:D33)</f>
        <v>1622.6100000000001</v>
      </c>
      <c r="E34" s="119">
        <f>SUM(E3:E32)</f>
        <v>367.39</v>
      </c>
    </row>
  </sheetData>
  <mergeCells count="1">
    <mergeCell ref="C1:E1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8" sqref="E8"/>
    </sheetView>
  </sheetViews>
  <sheetFormatPr defaultRowHeight="15" x14ac:dyDescent="0.2"/>
  <cols>
    <col min="1" max="1" width="22.796875" customWidth="1"/>
    <col min="2" max="2" width="13.796875" customWidth="1"/>
    <col min="3" max="3" width="29.59765625" customWidth="1"/>
    <col min="4" max="4" width="14.19921875" customWidth="1"/>
  </cols>
  <sheetData>
    <row r="1" spans="1:5" ht="45" x14ac:dyDescent="0.25">
      <c r="A1" s="5"/>
      <c r="B1" s="86" t="s">
        <v>21</v>
      </c>
      <c r="C1" s="121" t="s">
        <v>46</v>
      </c>
      <c r="D1" s="122"/>
      <c r="E1" s="88" t="s">
        <v>53</v>
      </c>
    </row>
    <row r="2" spans="1:5" x14ac:dyDescent="0.25">
      <c r="A2" s="93" t="s">
        <v>48</v>
      </c>
      <c r="B2" s="89"/>
      <c r="C2" s="92" t="s">
        <v>42</v>
      </c>
      <c r="D2" s="92" t="s">
        <v>45</v>
      </c>
      <c r="E2" s="94" t="s">
        <v>44</v>
      </c>
    </row>
    <row r="3" spans="1:5" x14ac:dyDescent="0.25">
      <c r="A3" s="6"/>
      <c r="B3" s="80">
        <v>27500</v>
      </c>
      <c r="C3" s="96"/>
      <c r="D3" s="98"/>
      <c r="E3" s="81"/>
    </row>
    <row r="4" spans="1:5" ht="30" x14ac:dyDescent="0.25">
      <c r="A4" s="91" t="s">
        <v>15</v>
      </c>
      <c r="B4" s="90">
        <v>0</v>
      </c>
      <c r="C4" s="106" t="s">
        <v>65</v>
      </c>
      <c r="D4" s="98">
        <v>1000</v>
      </c>
      <c r="E4" s="81"/>
    </row>
    <row r="5" spans="1:5" x14ac:dyDescent="0.25">
      <c r="A5" s="91"/>
      <c r="B5" s="90"/>
      <c r="C5" s="96"/>
      <c r="D5" s="98"/>
      <c r="E5" s="81"/>
    </row>
    <row r="6" spans="1:5" x14ac:dyDescent="0.25">
      <c r="A6" s="91"/>
      <c r="B6" s="90"/>
      <c r="C6" s="96"/>
      <c r="D6" s="98"/>
      <c r="E6" s="81"/>
    </row>
    <row r="7" spans="1:5" x14ac:dyDescent="0.25">
      <c r="A7" s="91"/>
      <c r="B7" s="90"/>
      <c r="C7" s="96"/>
      <c r="D7" s="98"/>
      <c r="E7" s="81"/>
    </row>
    <row r="8" spans="1:5" x14ac:dyDescent="0.25">
      <c r="A8" s="91" t="s">
        <v>16</v>
      </c>
      <c r="B8" s="90">
        <v>20000</v>
      </c>
      <c r="C8" s="96" t="s">
        <v>92</v>
      </c>
      <c r="D8" s="98">
        <v>20000</v>
      </c>
      <c r="E8" s="81"/>
    </row>
    <row r="9" spans="1:5" x14ac:dyDescent="0.25">
      <c r="A9" s="91"/>
      <c r="B9" s="90"/>
      <c r="C9" s="96"/>
      <c r="D9" s="98"/>
      <c r="E9" s="81"/>
    </row>
    <row r="10" spans="1:5" x14ac:dyDescent="0.25">
      <c r="A10" s="91"/>
      <c r="B10" s="90"/>
      <c r="C10" s="96"/>
      <c r="D10" s="98"/>
      <c r="E10" s="81"/>
    </row>
    <row r="11" spans="1:5" x14ac:dyDescent="0.25">
      <c r="A11" s="91"/>
      <c r="B11" s="90"/>
      <c r="C11" s="96"/>
      <c r="D11" s="98"/>
      <c r="E11" s="81"/>
    </row>
    <row r="12" spans="1:5" x14ac:dyDescent="0.25">
      <c r="A12" s="91"/>
      <c r="B12" s="90"/>
      <c r="C12" s="96"/>
      <c r="D12" s="98"/>
      <c r="E12" s="81"/>
    </row>
    <row r="13" spans="1:5" x14ac:dyDescent="0.25">
      <c r="A13" s="91" t="s">
        <v>17</v>
      </c>
      <c r="B13" s="90">
        <v>7500</v>
      </c>
      <c r="C13" s="96"/>
      <c r="D13" s="98"/>
      <c r="E13" s="81"/>
    </row>
    <row r="14" spans="1:5" x14ac:dyDescent="0.25">
      <c r="A14" s="91"/>
      <c r="B14" s="90"/>
      <c r="C14" s="96"/>
      <c r="D14" s="98"/>
      <c r="E14" s="81"/>
    </row>
    <row r="15" spans="1:5" x14ac:dyDescent="0.25">
      <c r="A15" s="91"/>
      <c r="B15" s="90"/>
      <c r="C15" s="96"/>
      <c r="D15" s="98"/>
      <c r="E15" s="81"/>
    </row>
    <row r="16" spans="1:5" x14ac:dyDescent="0.25">
      <c r="A16" s="8"/>
      <c r="B16" s="83"/>
      <c r="C16" s="96"/>
      <c r="D16" s="98"/>
      <c r="E16" s="81"/>
    </row>
    <row r="18" spans="1:5" x14ac:dyDescent="0.25">
      <c r="A18" s="6" t="s">
        <v>47</v>
      </c>
      <c r="B18" s="61">
        <f>B3</f>
        <v>27500</v>
      </c>
      <c r="C18" s="61"/>
      <c r="D18" s="61">
        <f>SUM(D3:D17)</f>
        <v>21000</v>
      </c>
      <c r="E18" s="61"/>
    </row>
  </sheetData>
  <mergeCells count="1">
    <mergeCell ref="C1:D1"/>
  </mergeCells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2" sqref="C12"/>
    </sheetView>
  </sheetViews>
  <sheetFormatPr defaultRowHeight="15" x14ac:dyDescent="0.2"/>
  <cols>
    <col min="1" max="1" width="22.796875" customWidth="1"/>
    <col min="2" max="2" width="13.796875" customWidth="1"/>
    <col min="3" max="3" width="31.8984375" customWidth="1"/>
    <col min="4" max="4" width="16.09765625" customWidth="1"/>
  </cols>
  <sheetData>
    <row r="1" spans="1:5" ht="45" x14ac:dyDescent="0.25">
      <c r="A1" s="5"/>
      <c r="B1" s="86" t="s">
        <v>21</v>
      </c>
      <c r="C1" s="121" t="s">
        <v>46</v>
      </c>
      <c r="D1" s="122"/>
      <c r="E1" s="88" t="s">
        <v>53</v>
      </c>
    </row>
    <row r="2" spans="1:5" x14ac:dyDescent="0.25">
      <c r="A2" s="93" t="s">
        <v>49</v>
      </c>
      <c r="B2" s="89"/>
      <c r="C2" s="92" t="s">
        <v>42</v>
      </c>
      <c r="D2" s="92" t="s">
        <v>45</v>
      </c>
      <c r="E2" s="94" t="s">
        <v>44</v>
      </c>
    </row>
    <row r="3" spans="1:5" x14ac:dyDescent="0.25">
      <c r="A3" s="6"/>
      <c r="B3" s="80">
        <v>900</v>
      </c>
      <c r="C3" s="81"/>
      <c r="D3" s="81"/>
      <c r="E3" s="81"/>
    </row>
    <row r="4" spans="1:5" ht="30" x14ac:dyDescent="0.25">
      <c r="A4" s="91" t="s">
        <v>51</v>
      </c>
      <c r="B4" s="90">
        <v>500</v>
      </c>
      <c r="C4" s="107" t="s">
        <v>64</v>
      </c>
      <c r="D4" s="97">
        <v>500</v>
      </c>
      <c r="E4" s="97" t="s">
        <v>52</v>
      </c>
    </row>
    <row r="5" spans="1:5" x14ac:dyDescent="0.25">
      <c r="A5" s="91"/>
      <c r="B5" s="90"/>
      <c r="C5" s="97"/>
      <c r="D5" s="97"/>
      <c r="E5" s="97"/>
    </row>
    <row r="6" spans="1:5" x14ac:dyDescent="0.25">
      <c r="A6" s="91"/>
      <c r="B6" s="90"/>
      <c r="C6" s="97"/>
      <c r="D6" s="97"/>
      <c r="E6" s="97"/>
    </row>
    <row r="7" spans="1:5" x14ac:dyDescent="0.25">
      <c r="A7" s="91"/>
      <c r="B7" s="90"/>
      <c r="C7" s="97"/>
      <c r="D7" s="97"/>
      <c r="E7" s="97"/>
    </row>
    <row r="8" spans="1:5" x14ac:dyDescent="0.25">
      <c r="A8" s="91" t="s">
        <v>35</v>
      </c>
      <c r="B8" s="90">
        <v>200</v>
      </c>
      <c r="C8" s="97"/>
      <c r="D8" s="97"/>
      <c r="E8" s="97"/>
    </row>
    <row r="9" spans="1:5" x14ac:dyDescent="0.25">
      <c r="A9" s="91"/>
      <c r="B9" s="90"/>
      <c r="C9" s="97"/>
      <c r="D9" s="97"/>
      <c r="E9" s="97"/>
    </row>
    <row r="10" spans="1:5" x14ac:dyDescent="0.25">
      <c r="A10" s="91"/>
      <c r="B10" s="90"/>
      <c r="C10" s="97"/>
      <c r="D10" s="97"/>
      <c r="E10" s="97"/>
    </row>
    <row r="11" spans="1:5" x14ac:dyDescent="0.25">
      <c r="A11" s="91"/>
      <c r="B11" s="90"/>
      <c r="C11" s="97"/>
      <c r="D11" s="97"/>
      <c r="E11" s="97"/>
    </row>
    <row r="12" spans="1:5" x14ac:dyDescent="0.25">
      <c r="A12" s="91"/>
      <c r="B12" s="90"/>
      <c r="C12" s="97"/>
      <c r="D12" s="97"/>
      <c r="E12" s="97"/>
    </row>
    <row r="13" spans="1:5" x14ac:dyDescent="0.25">
      <c r="A13" s="91" t="s">
        <v>23</v>
      </c>
      <c r="B13" s="90">
        <v>200</v>
      </c>
      <c r="C13" s="97"/>
      <c r="D13" s="97"/>
      <c r="E13" s="97"/>
    </row>
    <row r="14" spans="1:5" x14ac:dyDescent="0.25">
      <c r="A14" s="91"/>
      <c r="B14" s="90"/>
      <c r="C14" s="97"/>
      <c r="D14" s="97"/>
      <c r="E14" s="97"/>
    </row>
    <row r="15" spans="1:5" x14ac:dyDescent="0.25">
      <c r="A15" s="91"/>
      <c r="B15" s="90"/>
      <c r="C15" s="97"/>
      <c r="D15" s="97"/>
      <c r="E15" s="97"/>
    </row>
    <row r="16" spans="1:5" x14ac:dyDescent="0.25">
      <c r="A16" s="8"/>
      <c r="B16" s="83"/>
      <c r="C16" s="97"/>
      <c r="D16" s="97"/>
      <c r="E16" s="97"/>
    </row>
    <row r="18" spans="1:5" x14ac:dyDescent="0.25">
      <c r="A18" s="6" t="s">
        <v>47</v>
      </c>
      <c r="B18" s="61">
        <f>B3</f>
        <v>900</v>
      </c>
      <c r="C18" s="61"/>
      <c r="D18" s="61">
        <f>SUM(D3:D17)</f>
        <v>500</v>
      </c>
      <c r="E18" s="61"/>
    </row>
  </sheetData>
  <mergeCells count="1">
    <mergeCell ref="C1:D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0" sqref="C20"/>
    </sheetView>
  </sheetViews>
  <sheetFormatPr defaultRowHeight="15" x14ac:dyDescent="0.2"/>
  <cols>
    <col min="1" max="1" width="25.5" customWidth="1"/>
    <col min="2" max="2" width="13.796875" customWidth="1"/>
    <col min="3" max="3" width="31.19921875" customWidth="1"/>
    <col min="4" max="4" width="10.8984375" customWidth="1"/>
    <col min="5" max="5" width="10.69921875" customWidth="1"/>
  </cols>
  <sheetData>
    <row r="1" spans="1:5" ht="45" x14ac:dyDescent="0.25">
      <c r="A1" s="5"/>
      <c r="B1" s="86" t="s">
        <v>21</v>
      </c>
      <c r="C1" s="121" t="s">
        <v>46</v>
      </c>
      <c r="D1" s="122"/>
      <c r="E1" s="88" t="s">
        <v>53</v>
      </c>
    </row>
    <row r="2" spans="1:5" x14ac:dyDescent="0.25">
      <c r="A2" s="93" t="s">
        <v>5</v>
      </c>
      <c r="B2" s="89"/>
      <c r="C2" s="92" t="s">
        <v>42</v>
      </c>
      <c r="D2" s="92" t="s">
        <v>45</v>
      </c>
      <c r="E2" s="94" t="s">
        <v>44</v>
      </c>
    </row>
    <row r="3" spans="1:5" x14ac:dyDescent="0.25">
      <c r="A3" s="6"/>
      <c r="B3" s="80">
        <f>Overview!B13</f>
        <v>500</v>
      </c>
      <c r="C3" s="81"/>
      <c r="D3" s="81"/>
      <c r="E3" s="81"/>
    </row>
    <row r="4" spans="1:5" x14ac:dyDescent="0.25">
      <c r="A4" s="91" t="s">
        <v>24</v>
      </c>
      <c r="B4" s="90">
        <v>100</v>
      </c>
      <c r="C4" s="81"/>
      <c r="D4" s="81"/>
      <c r="E4" s="81"/>
    </row>
    <row r="5" spans="1:5" x14ac:dyDescent="0.25">
      <c r="A5" s="91"/>
      <c r="B5" s="90"/>
      <c r="C5" s="81"/>
      <c r="D5" s="81"/>
      <c r="E5" s="81"/>
    </row>
    <row r="6" spans="1:5" x14ac:dyDescent="0.25">
      <c r="A6" s="91"/>
      <c r="B6" s="90"/>
      <c r="C6" s="81"/>
      <c r="D6" s="81"/>
      <c r="E6" s="81"/>
    </row>
    <row r="7" spans="1:5" x14ac:dyDescent="0.25">
      <c r="A7" s="91"/>
      <c r="B7" s="90"/>
      <c r="C7" s="81"/>
      <c r="D7" s="81"/>
      <c r="E7" s="81"/>
    </row>
    <row r="8" spans="1:5" x14ac:dyDescent="0.25">
      <c r="A8" s="91" t="s">
        <v>19</v>
      </c>
      <c r="B8" s="90">
        <v>400</v>
      </c>
      <c r="C8" s="81"/>
      <c r="D8" s="81"/>
      <c r="E8" s="81"/>
    </row>
    <row r="9" spans="1:5" x14ac:dyDescent="0.25">
      <c r="A9" s="91"/>
      <c r="B9" s="90"/>
      <c r="C9" s="96" t="s">
        <v>93</v>
      </c>
      <c r="D9" s="81">
        <v>20</v>
      </c>
      <c r="E9" s="81" t="s">
        <v>55</v>
      </c>
    </row>
    <row r="10" spans="1:5" x14ac:dyDescent="0.25">
      <c r="A10" s="91"/>
      <c r="B10" s="90"/>
      <c r="C10" s="81"/>
      <c r="D10" s="81"/>
      <c r="E10" s="81"/>
    </row>
    <row r="11" spans="1:5" x14ac:dyDescent="0.25">
      <c r="A11" s="91"/>
      <c r="B11" s="90"/>
      <c r="C11" s="81"/>
      <c r="D11" s="81"/>
      <c r="E11" s="81"/>
    </row>
    <row r="13" spans="1:5" x14ac:dyDescent="0.25">
      <c r="A13" s="6" t="s">
        <v>47</v>
      </c>
      <c r="B13" s="61">
        <f>B3</f>
        <v>500</v>
      </c>
      <c r="C13" s="61"/>
      <c r="D13" s="61">
        <f>SUM(D3:D12)</f>
        <v>20</v>
      </c>
      <c r="E13" s="61"/>
    </row>
  </sheetData>
  <mergeCells count="1">
    <mergeCell ref="C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Overview</vt:lpstr>
      <vt:lpstr>Detailed</vt:lpstr>
      <vt:lpstr>E.Tracking - School Support</vt:lpstr>
      <vt:lpstr>E.Tracking - Classroom Support </vt:lpstr>
      <vt:lpstr>E.Tracking- School Enhancement</vt:lpstr>
      <vt:lpstr>E.Tracking - Community Building</vt:lpstr>
      <vt:lpstr>E.Tracking-SC Administration</vt:lpstr>
      <vt:lpstr>Detailed!Print_Area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D&amp;R</dc:creator>
  <cp:lastModifiedBy>manda.wilde</cp:lastModifiedBy>
  <cp:lastPrinted>2016-10-13T16:40:15Z</cp:lastPrinted>
  <dcterms:created xsi:type="dcterms:W3CDTF">2015-10-15T04:55:49Z</dcterms:created>
  <dcterms:modified xsi:type="dcterms:W3CDTF">2017-06-02T00:38:29Z</dcterms:modified>
</cp:coreProperties>
</file>